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234" activeTab="0"/>
  </bookViews>
  <sheets>
    <sheet name="List1" sheetId="1" r:id="rId1"/>
    <sheet name="List2" sheetId="2" r:id="rId2"/>
    <sheet name="List3" sheetId="3" r:id="rId3"/>
  </sheets>
  <definedNames>
    <definedName name="l">'List2'!$B$1:$B$3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b/>
            <sz val="9"/>
            <color indexed="8"/>
            <rFont val="Tahoma"/>
            <family val="2"/>
          </rPr>
          <t>Vyberte tlouštku izolantu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Vyberte délku hmoždinky dle síly izolantu
</t>
        </r>
      </text>
    </comment>
    <comment ref="B22" authorId="0">
      <text>
        <r>
          <rPr>
            <b/>
            <sz val="9"/>
            <color indexed="8"/>
            <rFont val="Tahoma"/>
            <family val="2"/>
          </rPr>
          <t xml:space="preserve">Vyberte druh a zrnitost omítky
</t>
        </r>
      </text>
    </comment>
    <comment ref="B29" authorId="0">
      <text>
        <r>
          <rPr>
            <b/>
            <sz val="9"/>
            <color indexed="8"/>
            <rFont val="Tahoma"/>
            <family val="2"/>
          </rPr>
          <t xml:space="preserve">Vyberte dle síly izolantu
</t>
        </r>
      </text>
    </comment>
  </commentList>
</comments>
</file>

<file path=xl/sharedStrings.xml><?xml version="1.0" encoding="utf-8"?>
<sst xmlns="http://schemas.openxmlformats.org/spreadsheetml/2006/main" count="135" uniqueCount="98">
  <si>
    <t>CENOVÁ NABÍDKA – zateplení 1m2</t>
  </si>
  <si>
    <t>Stavebniny Černý,s.r.o.</t>
  </si>
  <si>
    <t>K Vápence 461, Teplice 415 03</t>
  </si>
  <si>
    <t>Tel.: 417538625</t>
  </si>
  <si>
    <t>Fax: 417532556</t>
  </si>
  <si>
    <t>Http: www.stavebniny-cerny.cz</t>
  </si>
  <si>
    <t>e-mail: tuma@stavebniny-cerny.cz</t>
  </si>
  <si>
    <t>Sortiment</t>
  </si>
  <si>
    <t>Počet</t>
  </si>
  <si>
    <t>Cena/MJ</t>
  </si>
  <si>
    <t>Celkem</t>
  </si>
  <si>
    <t>Sleva %</t>
  </si>
  <si>
    <t xml:space="preserve"> MJ/sleva</t>
  </si>
  <si>
    <t>Po slevě</t>
  </si>
  <si>
    <t>MJ</t>
  </si>
  <si>
    <t>spotřeba</t>
  </si>
  <si>
    <t>lepidlo a stěrka DUO 25kg</t>
  </si>
  <si>
    <t>pyt</t>
  </si>
  <si>
    <t>3,57m2/pyt</t>
  </si>
  <si>
    <t>polystyren fasádní  6cm</t>
  </si>
  <si>
    <t>m2</t>
  </si>
  <si>
    <t>1m2/1m2</t>
  </si>
  <si>
    <t>perlinka VERTEX 117</t>
  </si>
  <si>
    <t>1,1m2/m2</t>
  </si>
  <si>
    <t>hmoždinka talířová 10/160 PVC trn</t>
  </si>
  <si>
    <t>ks</t>
  </si>
  <si>
    <t>6ks/1m2</t>
  </si>
  <si>
    <t>penetrační nátěr</t>
  </si>
  <si>
    <t>kg</t>
  </si>
  <si>
    <t>0,2kg/m2</t>
  </si>
  <si>
    <t>omítka silikátová 2mm zrnitá</t>
  </si>
  <si>
    <t>vč. DPH</t>
  </si>
  <si>
    <t>Celková výměra (m2)</t>
  </si>
  <si>
    <t>Cena celkem</t>
  </si>
  <si>
    <t>penetrace 10l</t>
  </si>
  <si>
    <t>bm</t>
  </si>
  <si>
    <t>na očištění stávajícího povrchu, spotřeba závislá na savosti podkladu, cca 0,1kg/m2</t>
  </si>
  <si>
    <t>lišta patní 10cm 2m</t>
  </si>
  <si>
    <t>spojka patních lišt</t>
  </si>
  <si>
    <t>2ks na spojení dvou ks patních lišt</t>
  </si>
  <si>
    <t>hmoždinka zatloukací 6x60mm</t>
  </si>
  <si>
    <t>3ks na bm patní lišty</t>
  </si>
  <si>
    <t>lišta PVC se síťovinou 2,5m</t>
  </si>
  <si>
    <t>na rohy</t>
  </si>
  <si>
    <t>lišta APU 6mm se síťovinou 2,4m</t>
  </si>
  <si>
    <t>začišťovací lišta k oknům a ke dveřím</t>
  </si>
  <si>
    <t>profil parapetní 2m</t>
  </si>
  <si>
    <t>slouží pro uložení parapetu (s páskou)</t>
  </si>
  <si>
    <t>lišta nadokenní s okapnič. 2,5bm</t>
  </si>
  <si>
    <t>nadokenní profil s viditelnou okapní hranou</t>
  </si>
  <si>
    <t>vč.DPH</t>
  </si>
  <si>
    <t>Cena celkem vč. Příslušenství</t>
  </si>
  <si>
    <t>Pokud Vám jiný dodavatel nabízí nižší cenu, pomůžeme Vám nabídky srovnat. Někteří dodavatelé</t>
  </si>
  <si>
    <t>totiž jakoby,,omylem“ zapomínají na některé položky a přestože je jejich cena na první pohled nižší,</t>
  </si>
  <si>
    <t>nakonec Vám naúčtují mnohem více. Odborným srovnáním nabídek Vám pomůžeme podobným</t>
  </si>
  <si>
    <t>nepříjemnostem zabránit.</t>
  </si>
  <si>
    <t>Cenova nabídka je omezena zvýšením cen výrobce, náhlým zvýšením cen pohonných hmot...</t>
  </si>
  <si>
    <t>Dodací termín téměř okamžitě od potvrzení objednávky.</t>
  </si>
  <si>
    <t>V ceně nejsou zahrnuty ceny za palety ( při vrácení palet,dostáváte peníze zpět s 20,- opotřebením ).</t>
  </si>
  <si>
    <t>Cenová nabídka platí pouze při odběru kompletního materiálu.</t>
  </si>
  <si>
    <t>Opotřebení palet je 20,- + DPH.</t>
  </si>
  <si>
    <t>Za Stavebniny Černý s.r.o.</t>
  </si>
  <si>
    <t>p. Tůma Jaroslav 777232184</t>
  </si>
  <si>
    <t>obchodní zástupce.</t>
  </si>
  <si>
    <t>polystyren fasádní  5cm</t>
  </si>
  <si>
    <t>polystyren fasádní  7cm</t>
  </si>
  <si>
    <t>polystyren fasádní  8cm</t>
  </si>
  <si>
    <t>polystyren fasádní 10cm</t>
  </si>
  <si>
    <t>polystyren fasádní 12cm</t>
  </si>
  <si>
    <t>polystyren fasádní 15cm</t>
  </si>
  <si>
    <t>hmoždinka talířová 10/120 PVC trn</t>
  </si>
  <si>
    <t>hmoždinka talířová 10/140 PVC trn</t>
  </si>
  <si>
    <t>hmoždinka talířová 10/180 PVC trn</t>
  </si>
  <si>
    <t>hmoždinka talířová 10/200 PVC trn</t>
  </si>
  <si>
    <t>hmoždinka talířová 10/220 PVC trn</t>
  </si>
  <si>
    <t>omítka akrylátová 1mm zrnitá</t>
  </si>
  <si>
    <t>omítka akrylátová 1,5mm zrnitá</t>
  </si>
  <si>
    <t>omítka akrylátová 2mm zrnitá</t>
  </si>
  <si>
    <t>omítka akrylátová 1,5mm rýhovaná</t>
  </si>
  <si>
    <t>omítka akrylátová 2mm rýhovaná</t>
  </si>
  <si>
    <t>omítka silikátová 1mm zrnitá</t>
  </si>
  <si>
    <t>omítka silikátová 1,5mm zrnitá</t>
  </si>
  <si>
    <t>omítka silikátová 3mm zrnitá</t>
  </si>
  <si>
    <t>omítka silikátová 1,5mm rýhovaná</t>
  </si>
  <si>
    <t>omítka silikátová 2mm rýhovaná</t>
  </si>
  <si>
    <t>omítka silikonová 0,5mm zrnitá</t>
  </si>
  <si>
    <t>omítka silikonová 1mm zrnitá</t>
  </si>
  <si>
    <t>omítka silikonová 1,5mm zrnitá</t>
  </si>
  <si>
    <t>omítka silikonová 2mm zrnitá</t>
  </si>
  <si>
    <t>omítka silikonová 3mm zrnitá</t>
  </si>
  <si>
    <t>omítka silikonová 2mm rýhovaná</t>
  </si>
  <si>
    <t>omítka silikonová 3mm rýhovaná</t>
  </si>
  <si>
    <t>lišta patní  5cm 2m</t>
  </si>
  <si>
    <t>lišta patní  6cm 2m</t>
  </si>
  <si>
    <t>lišta patní  7cm 2m</t>
  </si>
  <si>
    <t>lišta patní  8cm 2m</t>
  </si>
  <si>
    <t>lišta patní 12cm 2m</t>
  </si>
  <si>
    <t>lišta patní 15cm 2m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</si>
</sst>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2"/>
    </font>
    <font>
      <b/>
      <sz val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238125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5149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1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.57421875" style="0" customWidth="1"/>
    <col min="2" max="2" width="29.140625" style="0" customWidth="1"/>
    <col min="3" max="3" width="6.28125" style="0" customWidth="1"/>
    <col min="4" max="4" width="8.57421875" style="0" customWidth="1"/>
    <col min="5" max="5" width="8.00390625" style="0" customWidth="1"/>
    <col min="6" max="6" width="9.57421875" style="0" customWidth="1"/>
    <col min="8" max="8" width="8.421875" style="0" customWidth="1"/>
    <col min="9" max="9" width="4.00390625" style="0" customWidth="1"/>
    <col min="10" max="10" width="9.7109375" style="0" customWidth="1"/>
  </cols>
  <sheetData>
    <row r="4" ht="30" customHeight="1"/>
    <row r="5" ht="18.75" customHeight="1"/>
    <row r="6" ht="12.75">
      <c r="J6" s="1"/>
    </row>
    <row r="7" spans="4:10" ht="15.75" customHeight="1">
      <c r="D7" s="2" t="s">
        <v>0</v>
      </c>
      <c r="J7" s="1"/>
    </row>
    <row r="8" spans="4:10" ht="12.75" customHeight="1">
      <c r="D8" s="3"/>
      <c r="J8" s="1"/>
    </row>
    <row r="9" spans="2:7" ht="12.75">
      <c r="B9" s="1" t="s">
        <v>1</v>
      </c>
      <c r="G9" s="1"/>
    </row>
    <row r="10" spans="2:8" ht="12.75">
      <c r="B10" t="s">
        <v>2</v>
      </c>
      <c r="G10" s="4"/>
      <c r="H10" s="5"/>
    </row>
    <row r="11" ht="12.75">
      <c r="B11" t="s">
        <v>3</v>
      </c>
    </row>
    <row r="12" ht="12.75">
      <c r="B12" t="s">
        <v>4</v>
      </c>
    </row>
    <row r="13" spans="2:8" ht="12.75">
      <c r="B13" t="s">
        <v>5</v>
      </c>
      <c r="G13" s="1"/>
      <c r="H13" s="6"/>
    </row>
    <row r="14" spans="2:7" ht="12.75">
      <c r="B14" t="s">
        <v>6</v>
      </c>
      <c r="G14" s="7"/>
    </row>
    <row r="16" spans="2:10" ht="12.75">
      <c r="B16" s="8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9" t="s">
        <v>12</v>
      </c>
      <c r="H16" s="10" t="s">
        <v>13</v>
      </c>
      <c r="I16" s="9" t="s">
        <v>14</v>
      </c>
      <c r="J16" s="11" t="s">
        <v>15</v>
      </c>
    </row>
    <row r="17" spans="2:10" ht="12.75">
      <c r="B17" s="12" t="s">
        <v>16</v>
      </c>
      <c r="C17" s="13">
        <v>0.28</v>
      </c>
      <c r="D17" s="14">
        <v>162.18</v>
      </c>
      <c r="E17" s="15">
        <f aca="true" t="shared" si="0" ref="E17:E22">C17*D17</f>
        <v>45.4104</v>
      </c>
      <c r="F17" s="16">
        <v>0</v>
      </c>
      <c r="G17" s="17">
        <f aca="true" t="shared" si="1" ref="G17:G22">D17*(100-F17)*0.01</f>
        <v>162.18</v>
      </c>
      <c r="H17" s="15">
        <f aca="true" t="shared" si="2" ref="H17:H22">C17*G17</f>
        <v>45.4104</v>
      </c>
      <c r="I17" s="13" t="s">
        <v>17</v>
      </c>
      <c r="J17" t="s">
        <v>18</v>
      </c>
    </row>
    <row r="18" spans="2:10" ht="12.75">
      <c r="B18" s="40" t="s">
        <v>19</v>
      </c>
      <c r="C18" s="18">
        <v>1</v>
      </c>
      <c r="D18" s="14">
        <f>IF(B18="","",VLOOKUP(B18,$B$59:$C$65,2,FALSE))</f>
        <v>66</v>
      </c>
      <c r="E18" s="15">
        <f t="shared" si="0"/>
        <v>66</v>
      </c>
      <c r="F18" s="16">
        <v>0</v>
      </c>
      <c r="G18" s="17">
        <f t="shared" si="1"/>
        <v>66</v>
      </c>
      <c r="H18" s="15">
        <f t="shared" si="2"/>
        <v>66</v>
      </c>
      <c r="I18" s="13" t="s">
        <v>20</v>
      </c>
      <c r="J18" t="s">
        <v>21</v>
      </c>
    </row>
    <row r="19" spans="2:10" ht="12.75">
      <c r="B19" s="12" t="s">
        <v>22</v>
      </c>
      <c r="C19" s="13">
        <v>1.1</v>
      </c>
      <c r="D19" s="14">
        <v>18.18</v>
      </c>
      <c r="E19" s="15">
        <f t="shared" si="0"/>
        <v>19.998</v>
      </c>
      <c r="F19" s="16">
        <v>0</v>
      </c>
      <c r="G19" s="17">
        <f t="shared" si="1"/>
        <v>18.18</v>
      </c>
      <c r="H19" s="15">
        <f t="shared" si="2"/>
        <v>19.998</v>
      </c>
      <c r="I19" s="13" t="s">
        <v>20</v>
      </c>
      <c r="J19" t="s">
        <v>23</v>
      </c>
    </row>
    <row r="20" spans="2:10" ht="12.75">
      <c r="B20" s="40" t="s">
        <v>24</v>
      </c>
      <c r="C20" s="13">
        <v>6</v>
      </c>
      <c r="D20" s="14">
        <f>IF(B20="","",VLOOKUP(B20,$B$67:$C$72,2,FALSE))</f>
        <v>2.7</v>
      </c>
      <c r="E20" s="15">
        <f t="shared" si="0"/>
        <v>16.200000000000003</v>
      </c>
      <c r="F20" s="16">
        <v>0</v>
      </c>
      <c r="G20" s="17">
        <f t="shared" si="1"/>
        <v>2.7</v>
      </c>
      <c r="H20" s="15">
        <f t="shared" si="2"/>
        <v>16.200000000000003</v>
      </c>
      <c r="I20" s="13" t="s">
        <v>25</v>
      </c>
      <c r="J20" t="s">
        <v>26</v>
      </c>
    </row>
    <row r="21" spans="2:10" ht="12.75">
      <c r="B21" s="12" t="s">
        <v>27</v>
      </c>
      <c r="C21" s="13">
        <v>0.2</v>
      </c>
      <c r="D21" s="14">
        <v>78.5</v>
      </c>
      <c r="E21" s="15">
        <f t="shared" si="0"/>
        <v>15.700000000000001</v>
      </c>
      <c r="F21" s="16">
        <v>0</v>
      </c>
      <c r="G21" s="17">
        <f t="shared" si="1"/>
        <v>78.5</v>
      </c>
      <c r="H21" s="15">
        <f t="shared" si="2"/>
        <v>15.700000000000001</v>
      </c>
      <c r="I21" s="13" t="s">
        <v>28</v>
      </c>
      <c r="J21" t="s">
        <v>29</v>
      </c>
    </row>
    <row r="22" spans="2:9" ht="12.75">
      <c r="B22" s="40" t="s">
        <v>87</v>
      </c>
      <c r="C22" s="13">
        <f>IF(B22="","",VLOOKUP(B22,$B$74:$C$91,2,FALSE))</f>
        <v>2.5</v>
      </c>
      <c r="D22" s="14">
        <f>IF(B22="","",VLOOKUP(B22,$B$93:$C$110,2,FALSE))</f>
        <v>56.9</v>
      </c>
      <c r="E22" s="15">
        <f t="shared" si="0"/>
        <v>142.25</v>
      </c>
      <c r="F22" s="16">
        <v>0</v>
      </c>
      <c r="G22" s="17">
        <f t="shared" si="1"/>
        <v>56.9</v>
      </c>
      <c r="H22" s="15">
        <f t="shared" si="2"/>
        <v>142.25</v>
      </c>
      <c r="I22" s="13" t="s">
        <v>28</v>
      </c>
    </row>
    <row r="23" spans="2:9" ht="12.75">
      <c r="B23" s="19"/>
      <c r="C23" s="20"/>
      <c r="D23" s="21" t="s">
        <v>10</v>
      </c>
      <c r="E23" s="22">
        <f>SUM(E17:E22)</f>
        <v>305.5584</v>
      </c>
      <c r="F23" s="23"/>
      <c r="G23" s="10" t="s">
        <v>13</v>
      </c>
      <c r="H23" s="22">
        <f>SUM(H17:H22)</f>
        <v>305.5584</v>
      </c>
      <c r="I23" s="20"/>
    </row>
    <row r="24" spans="3:8" ht="12.75">
      <c r="C24" s="24"/>
      <c r="F24" s="24"/>
      <c r="G24" s="25" t="s">
        <v>31</v>
      </c>
      <c r="H24" s="26">
        <f>H23*1.21</f>
        <v>369.725664</v>
      </c>
    </row>
    <row r="25" spans="2:11" ht="24" customHeight="1">
      <c r="B25" s="41" t="s">
        <v>32</v>
      </c>
      <c r="C25" s="42">
        <v>500</v>
      </c>
      <c r="D25" s="42"/>
      <c r="F25" s="27" t="s">
        <v>33</v>
      </c>
      <c r="G25" s="28"/>
      <c r="H25" s="43">
        <f>C25*H24</f>
        <v>184862.832</v>
      </c>
      <c r="I25" s="43"/>
      <c r="J25" s="43"/>
      <c r="K25" s="29" t="s">
        <v>31</v>
      </c>
    </row>
    <row r="26" spans="3:8" ht="12.75">
      <c r="C26" s="24"/>
      <c r="F26" s="24"/>
      <c r="G26" s="25"/>
      <c r="H26" s="26"/>
    </row>
    <row r="27" spans="3:6" ht="12.75">
      <c r="C27" s="24"/>
      <c r="F27" s="24"/>
    </row>
    <row r="28" spans="2:10" ht="12.75">
      <c r="B28" s="12" t="s">
        <v>34</v>
      </c>
      <c r="C28" s="13">
        <v>0</v>
      </c>
      <c r="D28" s="14">
        <v>336.13</v>
      </c>
      <c r="E28" s="15">
        <f aca="true" t="shared" si="3" ref="E28:E35">C28*D28</f>
        <v>0</v>
      </c>
      <c r="F28" s="16">
        <v>0</v>
      </c>
      <c r="G28" s="17">
        <f aca="true" t="shared" si="4" ref="G28:G35">D28*(100-F28)*0.01</f>
        <v>336.13</v>
      </c>
      <c r="H28" s="15">
        <f aca="true" t="shared" si="5" ref="H28:H35">C28*G28</f>
        <v>0</v>
      </c>
      <c r="I28" s="13" t="s">
        <v>35</v>
      </c>
      <c r="J28" t="s">
        <v>36</v>
      </c>
    </row>
    <row r="29" spans="2:9" ht="12.75">
      <c r="B29" s="40" t="s">
        <v>37</v>
      </c>
      <c r="C29" s="13">
        <v>0</v>
      </c>
      <c r="D29" s="14">
        <f>IF(B29="","",VLOOKUP(B29,$B$112:$C$120,2,FALSE))</f>
        <v>39.59</v>
      </c>
      <c r="E29" s="15">
        <f t="shared" si="3"/>
        <v>0</v>
      </c>
      <c r="F29" s="16">
        <v>0</v>
      </c>
      <c r="G29" s="17">
        <f t="shared" si="4"/>
        <v>39.59</v>
      </c>
      <c r="H29" s="15">
        <f t="shared" si="5"/>
        <v>0</v>
      </c>
      <c r="I29" s="13" t="s">
        <v>35</v>
      </c>
    </row>
    <row r="30" spans="2:10" ht="12.75">
      <c r="B30" s="12" t="s">
        <v>38</v>
      </c>
      <c r="C30" s="13">
        <v>0</v>
      </c>
      <c r="D30" s="14">
        <v>3.29</v>
      </c>
      <c r="E30" s="15">
        <f t="shared" si="3"/>
        <v>0</v>
      </c>
      <c r="F30" s="16">
        <v>0</v>
      </c>
      <c r="G30" s="17">
        <f t="shared" si="4"/>
        <v>3.29</v>
      </c>
      <c r="H30" s="15">
        <f t="shared" si="5"/>
        <v>0</v>
      </c>
      <c r="I30" s="13" t="s">
        <v>25</v>
      </c>
      <c r="J30" t="s">
        <v>39</v>
      </c>
    </row>
    <row r="31" spans="2:10" ht="12.75">
      <c r="B31" s="12" t="s">
        <v>40</v>
      </c>
      <c r="C31" s="13">
        <v>0</v>
      </c>
      <c r="D31" s="14">
        <v>0.83</v>
      </c>
      <c r="E31" s="15">
        <f t="shared" si="3"/>
        <v>0</v>
      </c>
      <c r="F31" s="16">
        <v>0</v>
      </c>
      <c r="G31" s="17">
        <f t="shared" si="4"/>
        <v>0.8300000000000001</v>
      </c>
      <c r="H31" s="15">
        <f t="shared" si="5"/>
        <v>0</v>
      </c>
      <c r="I31" s="13" t="s">
        <v>25</v>
      </c>
      <c r="J31" t="s">
        <v>41</v>
      </c>
    </row>
    <row r="32" spans="2:10" ht="12.75">
      <c r="B32" s="12" t="s">
        <v>42</v>
      </c>
      <c r="C32" s="13">
        <v>0</v>
      </c>
      <c r="D32" s="14">
        <v>8.67</v>
      </c>
      <c r="E32" s="15">
        <f t="shared" si="3"/>
        <v>0</v>
      </c>
      <c r="F32" s="16">
        <v>0</v>
      </c>
      <c r="G32" s="17">
        <f t="shared" si="4"/>
        <v>8.67</v>
      </c>
      <c r="H32" s="15">
        <f t="shared" si="5"/>
        <v>0</v>
      </c>
      <c r="I32" s="13" t="s">
        <v>35</v>
      </c>
      <c r="J32" t="s">
        <v>43</v>
      </c>
    </row>
    <row r="33" spans="2:10" ht="12.75">
      <c r="B33" s="12" t="s">
        <v>44</v>
      </c>
      <c r="C33" s="13">
        <v>0</v>
      </c>
      <c r="D33" s="14">
        <v>26.74</v>
      </c>
      <c r="E33" s="15">
        <f t="shared" si="3"/>
        <v>0</v>
      </c>
      <c r="F33" s="16">
        <v>0</v>
      </c>
      <c r="G33" s="17">
        <f t="shared" si="4"/>
        <v>26.740000000000002</v>
      </c>
      <c r="H33" s="15">
        <f t="shared" si="5"/>
        <v>0</v>
      </c>
      <c r="I33" s="13" t="s">
        <v>35</v>
      </c>
      <c r="J33" t="s">
        <v>45</v>
      </c>
    </row>
    <row r="34" spans="2:10" ht="12.75">
      <c r="B34" s="12" t="s">
        <v>46</v>
      </c>
      <c r="C34" s="13">
        <v>0</v>
      </c>
      <c r="D34" s="14">
        <v>107</v>
      </c>
      <c r="E34" s="15">
        <f t="shared" si="3"/>
        <v>0</v>
      </c>
      <c r="F34" s="16">
        <v>0</v>
      </c>
      <c r="G34" s="17">
        <f t="shared" si="4"/>
        <v>107</v>
      </c>
      <c r="H34" s="15">
        <f t="shared" si="5"/>
        <v>0</v>
      </c>
      <c r="I34" s="13" t="s">
        <v>35</v>
      </c>
      <c r="J34" t="s">
        <v>47</v>
      </c>
    </row>
    <row r="35" spans="2:10" ht="12.75">
      <c r="B35" s="12" t="s">
        <v>48</v>
      </c>
      <c r="C35" s="13">
        <v>0</v>
      </c>
      <c r="D35" s="14">
        <v>40.5</v>
      </c>
      <c r="E35" s="15">
        <f t="shared" si="3"/>
        <v>0</v>
      </c>
      <c r="F35" s="16">
        <v>0</v>
      </c>
      <c r="G35" s="17">
        <f t="shared" si="4"/>
        <v>40.5</v>
      </c>
      <c r="H35" s="15">
        <f t="shared" si="5"/>
        <v>0</v>
      </c>
      <c r="I35" s="13" t="s">
        <v>35</v>
      </c>
      <c r="J35" t="s">
        <v>49</v>
      </c>
    </row>
    <row r="36" spans="3:8" ht="12.75">
      <c r="C36" s="24"/>
      <c r="D36" s="1" t="s">
        <v>10</v>
      </c>
      <c r="E36" s="1">
        <f>SUM(E28:E35)</f>
        <v>0</v>
      </c>
      <c r="F36" s="30"/>
      <c r="G36" s="1" t="s">
        <v>13</v>
      </c>
      <c r="H36" s="1">
        <f>SUM(H28:H35)</f>
        <v>0</v>
      </c>
    </row>
    <row r="37" spans="3:8" ht="12.75">
      <c r="C37" s="24"/>
      <c r="F37" s="24"/>
      <c r="G37" s="25" t="s">
        <v>50</v>
      </c>
      <c r="H37" s="25">
        <f>H36*1.21</f>
        <v>0</v>
      </c>
    </row>
    <row r="38" spans="3:8" ht="12.75">
      <c r="C38" s="24"/>
      <c r="F38" s="24"/>
      <c r="G38" s="25"/>
      <c r="H38" s="25"/>
    </row>
    <row r="39" spans="3:11" ht="24.75" customHeight="1">
      <c r="C39" s="31" t="s">
        <v>51</v>
      </c>
      <c r="D39" s="31"/>
      <c r="E39" s="31"/>
      <c r="F39" s="32"/>
      <c r="G39" s="28"/>
      <c r="H39" s="44">
        <f>H25+H37</f>
        <v>184862.832</v>
      </c>
      <c r="I39" s="44"/>
      <c r="J39" s="44"/>
      <c r="K39" s="29" t="s">
        <v>31</v>
      </c>
    </row>
    <row r="40" spans="3:8" ht="12.75">
      <c r="C40" s="24"/>
      <c r="F40" s="24"/>
      <c r="G40" s="25"/>
      <c r="H40" s="25"/>
    </row>
    <row r="41" spans="3:6" ht="12.75">
      <c r="C41" s="24"/>
      <c r="F41" s="24"/>
    </row>
    <row r="42" spans="2:8" ht="12.75">
      <c r="B42" s="33" t="s">
        <v>52</v>
      </c>
      <c r="D42" s="21"/>
      <c r="E42" s="34"/>
      <c r="G42" s="10"/>
      <c r="H42" s="34"/>
    </row>
    <row r="43" spans="2:8" ht="12.75">
      <c r="B43" s="33" t="s">
        <v>53</v>
      </c>
      <c r="D43" s="21"/>
      <c r="E43" s="34"/>
      <c r="G43" s="10"/>
      <c r="H43" s="34"/>
    </row>
    <row r="44" spans="2:8" ht="12.75">
      <c r="B44" s="33" t="s">
        <v>54</v>
      </c>
      <c r="D44" s="21"/>
      <c r="E44" s="34"/>
      <c r="G44" s="10"/>
      <c r="H44" s="34"/>
    </row>
    <row r="45" spans="2:8" ht="12.75">
      <c r="B45" s="35" t="s">
        <v>55</v>
      </c>
      <c r="D45" s="21"/>
      <c r="E45" s="34"/>
      <c r="G45" s="10"/>
      <c r="H45" s="34"/>
    </row>
    <row r="46" spans="2:8" ht="12.75">
      <c r="B46" s="35"/>
      <c r="D46" s="21"/>
      <c r="E46" s="34"/>
      <c r="G46" s="10"/>
      <c r="H46" s="34"/>
    </row>
    <row r="47" spans="2:6" ht="12.75">
      <c r="B47" s="36" t="s">
        <v>56</v>
      </c>
      <c r="C47" s="24"/>
      <c r="F47" s="6"/>
    </row>
    <row r="48" spans="2:3" ht="12.75">
      <c r="B48" t="s">
        <v>57</v>
      </c>
      <c r="C48" s="24"/>
    </row>
    <row r="49" ht="12.75">
      <c r="B49" t="s">
        <v>58</v>
      </c>
    </row>
    <row r="50" ht="12.75">
      <c r="B50" t="s">
        <v>59</v>
      </c>
    </row>
    <row r="51" ht="12.75">
      <c r="B51" t="s">
        <v>60</v>
      </c>
    </row>
    <row r="52" ht="12.75">
      <c r="F52" t="s">
        <v>61</v>
      </c>
    </row>
    <row r="53" spans="2:6" ht="12.75">
      <c r="B53" s="37"/>
      <c r="D53" s="38">
        <v>1100</v>
      </c>
      <c r="F53" s="1" t="s">
        <v>62</v>
      </c>
    </row>
    <row r="54" ht="12.75">
      <c r="F54" t="s">
        <v>63</v>
      </c>
    </row>
    <row r="57" ht="12.75" customHeight="1"/>
    <row r="58" ht="12.75" customHeight="1" hidden="1"/>
    <row r="59" spans="2:3" ht="12.75" customHeight="1" hidden="1">
      <c r="B59" s="39" t="s">
        <v>64</v>
      </c>
      <c r="C59" s="6">
        <f>D53*0.05</f>
        <v>55</v>
      </c>
    </row>
    <row r="60" spans="2:3" ht="12.75" customHeight="1" hidden="1">
      <c r="B60" s="39" t="s">
        <v>19</v>
      </c>
      <c r="C60" s="6">
        <f>D53*0.06</f>
        <v>66</v>
      </c>
    </row>
    <row r="61" spans="2:3" ht="12.75" customHeight="1" hidden="1">
      <c r="B61" s="39" t="s">
        <v>65</v>
      </c>
      <c r="C61" s="6">
        <v>77</v>
      </c>
    </row>
    <row r="62" spans="2:3" ht="12.75" customHeight="1" hidden="1">
      <c r="B62" s="39" t="s">
        <v>66</v>
      </c>
      <c r="C62" s="6">
        <f>D53*0.08</f>
        <v>88</v>
      </c>
    </row>
    <row r="63" spans="2:3" ht="12.75" customHeight="1" hidden="1">
      <c r="B63" s="39" t="s">
        <v>67</v>
      </c>
      <c r="C63" s="6">
        <f>D53*0.1</f>
        <v>110</v>
      </c>
    </row>
    <row r="64" spans="2:3" ht="12.75" customHeight="1" hidden="1">
      <c r="B64" s="39" t="s">
        <v>68</v>
      </c>
      <c r="C64" s="6">
        <f>D53*0.12</f>
        <v>132</v>
      </c>
    </row>
    <row r="65" spans="2:3" ht="12.75" customHeight="1" hidden="1">
      <c r="B65" s="39" t="s">
        <v>69</v>
      </c>
      <c r="C65" s="6">
        <f>D53*0.15</f>
        <v>165</v>
      </c>
    </row>
    <row r="66" ht="12.75" customHeight="1" hidden="1">
      <c r="B66" s="39"/>
    </row>
    <row r="67" spans="2:3" ht="12.75" customHeight="1" hidden="1">
      <c r="B67" s="39" t="s">
        <v>70</v>
      </c>
      <c r="C67">
        <v>2.01</v>
      </c>
    </row>
    <row r="68" spans="2:3" ht="12.75" customHeight="1" hidden="1">
      <c r="B68" s="39" t="s">
        <v>71</v>
      </c>
      <c r="C68">
        <v>2.2800000000000002</v>
      </c>
    </row>
    <row r="69" spans="2:3" ht="12.75" customHeight="1" hidden="1">
      <c r="B69" s="39" t="s">
        <v>24</v>
      </c>
      <c r="C69">
        <v>2.7</v>
      </c>
    </row>
    <row r="70" spans="2:3" ht="12.75" customHeight="1" hidden="1">
      <c r="B70" s="39" t="s">
        <v>72</v>
      </c>
      <c r="C70">
        <v>3.19</v>
      </c>
    </row>
    <row r="71" spans="2:3" ht="12.75" customHeight="1" hidden="1">
      <c r="B71" s="39" t="s">
        <v>73</v>
      </c>
      <c r="C71">
        <v>3.71</v>
      </c>
    </row>
    <row r="72" spans="2:3" ht="12.75" customHeight="1" hidden="1">
      <c r="B72" s="39" t="s">
        <v>74</v>
      </c>
      <c r="C72">
        <v>4.47</v>
      </c>
    </row>
    <row r="73" ht="12.75" customHeight="1" hidden="1">
      <c r="B73" s="39"/>
    </row>
    <row r="74" spans="2:3" ht="12.75" customHeight="1" hidden="1">
      <c r="B74" s="39" t="s">
        <v>75</v>
      </c>
      <c r="C74">
        <v>1.5</v>
      </c>
    </row>
    <row r="75" spans="2:3" ht="12.75" customHeight="1" hidden="1">
      <c r="B75" s="39" t="s">
        <v>76</v>
      </c>
      <c r="C75">
        <v>2.5</v>
      </c>
    </row>
    <row r="76" spans="2:3" ht="12.75" customHeight="1" hidden="1">
      <c r="B76" s="39" t="s">
        <v>77</v>
      </c>
      <c r="C76">
        <v>3.3</v>
      </c>
    </row>
    <row r="77" spans="2:3" ht="12.75" customHeight="1" hidden="1">
      <c r="B77" s="39" t="s">
        <v>78</v>
      </c>
      <c r="C77">
        <v>2.6</v>
      </c>
    </row>
    <row r="78" spans="2:3" ht="12.75" customHeight="1" hidden="1">
      <c r="B78" s="39" t="s">
        <v>79</v>
      </c>
      <c r="C78">
        <v>3.5</v>
      </c>
    </row>
    <row r="79" spans="2:3" ht="12.75" customHeight="1" hidden="1">
      <c r="B79" s="39" t="s">
        <v>80</v>
      </c>
      <c r="C79">
        <v>1.8</v>
      </c>
    </row>
    <row r="80" spans="2:3" ht="12.75" customHeight="1" hidden="1">
      <c r="B80" s="39" t="s">
        <v>81</v>
      </c>
      <c r="C80">
        <v>2.5</v>
      </c>
    </row>
    <row r="81" spans="2:3" ht="12.75" customHeight="1" hidden="1">
      <c r="B81" s="39" t="s">
        <v>30</v>
      </c>
      <c r="C81">
        <v>3.3</v>
      </c>
    </row>
    <row r="82" spans="2:3" ht="12.75" customHeight="1" hidden="1">
      <c r="B82" s="39" t="s">
        <v>82</v>
      </c>
      <c r="C82">
        <v>4.6</v>
      </c>
    </row>
    <row r="83" spans="2:3" ht="12.75" customHeight="1" hidden="1">
      <c r="B83" s="39" t="s">
        <v>83</v>
      </c>
      <c r="C83">
        <v>2.5</v>
      </c>
    </row>
    <row r="84" spans="2:3" ht="12.75" customHeight="1" hidden="1">
      <c r="B84" s="39" t="s">
        <v>84</v>
      </c>
      <c r="C84">
        <v>2.7</v>
      </c>
    </row>
    <row r="85" spans="2:3" ht="12.75" customHeight="1" hidden="1">
      <c r="B85" s="39" t="s">
        <v>85</v>
      </c>
      <c r="C85">
        <v>1.3</v>
      </c>
    </row>
    <row r="86" spans="2:3" ht="12.75" customHeight="1" hidden="1">
      <c r="B86" s="39" t="s">
        <v>86</v>
      </c>
      <c r="C86">
        <v>1.5</v>
      </c>
    </row>
    <row r="87" spans="2:3" ht="12.75" customHeight="1" hidden="1">
      <c r="B87" s="39" t="s">
        <v>87</v>
      </c>
      <c r="C87">
        <v>2.5</v>
      </c>
    </row>
    <row r="88" spans="2:3" ht="12.75" customHeight="1" hidden="1">
      <c r="B88" s="39" t="s">
        <v>88</v>
      </c>
      <c r="C88">
        <v>3.3</v>
      </c>
    </row>
    <row r="89" spans="2:3" ht="12.75" customHeight="1" hidden="1">
      <c r="B89" s="39" t="s">
        <v>89</v>
      </c>
      <c r="C89">
        <v>4.6</v>
      </c>
    </row>
    <row r="90" spans="2:3" ht="12.75" customHeight="1" hidden="1">
      <c r="B90" s="39" t="s">
        <v>90</v>
      </c>
      <c r="C90">
        <v>2.7</v>
      </c>
    </row>
    <row r="91" spans="2:3" ht="12.75" customHeight="1" hidden="1">
      <c r="B91" s="39" t="s">
        <v>91</v>
      </c>
      <c r="C91">
        <v>3.7</v>
      </c>
    </row>
    <row r="92" ht="12.75" customHeight="1" hidden="1">
      <c r="B92" s="39"/>
    </row>
    <row r="93" spans="2:3" ht="6.75" customHeight="1" hidden="1">
      <c r="B93" s="39" t="s">
        <v>75</v>
      </c>
      <c r="C93">
        <v>45.5</v>
      </c>
    </row>
    <row r="94" spans="2:3" ht="12.75" customHeight="1" hidden="1">
      <c r="B94" s="39" t="s">
        <v>76</v>
      </c>
      <c r="C94">
        <v>45.5</v>
      </c>
    </row>
    <row r="95" spans="2:3" ht="12.75" customHeight="1" hidden="1">
      <c r="B95" s="39" t="s">
        <v>77</v>
      </c>
      <c r="C95">
        <v>45.5</v>
      </c>
    </row>
    <row r="96" spans="2:3" ht="12.75" customHeight="1" hidden="1">
      <c r="B96" s="39" t="s">
        <v>78</v>
      </c>
      <c r="C96">
        <v>45.5</v>
      </c>
    </row>
    <row r="97" spans="2:3" ht="12.75" customHeight="1" hidden="1">
      <c r="B97" s="39" t="s">
        <v>79</v>
      </c>
      <c r="C97">
        <v>45.5</v>
      </c>
    </row>
    <row r="98" spans="2:3" ht="12.75" customHeight="1" hidden="1">
      <c r="B98" s="39" t="s">
        <v>80</v>
      </c>
      <c r="C98">
        <v>48.1</v>
      </c>
    </row>
    <row r="99" spans="2:3" ht="12.75" customHeight="1" hidden="1">
      <c r="B99" s="39" t="s">
        <v>81</v>
      </c>
      <c r="C99">
        <v>48.1</v>
      </c>
    </row>
    <row r="100" spans="2:3" ht="12.75" customHeight="1" hidden="1">
      <c r="B100" s="39" t="s">
        <v>30</v>
      </c>
      <c r="C100">
        <v>48.1</v>
      </c>
    </row>
    <row r="101" spans="2:3" ht="12.75" customHeight="1" hidden="1">
      <c r="B101" s="39" t="s">
        <v>82</v>
      </c>
      <c r="C101">
        <v>48.1</v>
      </c>
    </row>
    <row r="102" spans="2:3" ht="12.75" customHeight="1" hidden="1">
      <c r="B102" s="39" t="s">
        <v>83</v>
      </c>
      <c r="C102">
        <v>48.1</v>
      </c>
    </row>
    <row r="103" spans="2:3" ht="3" customHeight="1" hidden="1">
      <c r="B103" s="39" t="s">
        <v>84</v>
      </c>
      <c r="C103">
        <v>48.1</v>
      </c>
    </row>
    <row r="104" spans="2:3" ht="12.75" customHeight="1" hidden="1">
      <c r="B104" s="39" t="s">
        <v>85</v>
      </c>
      <c r="C104">
        <v>56.9</v>
      </c>
    </row>
    <row r="105" spans="2:3" ht="12.75" customHeight="1" hidden="1">
      <c r="B105" s="39" t="s">
        <v>86</v>
      </c>
      <c r="C105">
        <v>56.9</v>
      </c>
    </row>
    <row r="106" spans="2:3" ht="12.75" customHeight="1" hidden="1">
      <c r="B106" s="39" t="s">
        <v>87</v>
      </c>
      <c r="C106">
        <v>56.9</v>
      </c>
    </row>
    <row r="107" spans="2:3" ht="12.75" customHeight="1" hidden="1">
      <c r="B107" s="39" t="s">
        <v>88</v>
      </c>
      <c r="C107">
        <v>56.9</v>
      </c>
    </row>
    <row r="108" spans="2:3" ht="12.75" customHeight="1" hidden="1">
      <c r="B108" s="39" t="s">
        <v>89</v>
      </c>
      <c r="C108">
        <v>56.9</v>
      </c>
    </row>
    <row r="109" spans="2:3" ht="12.75" customHeight="1" hidden="1">
      <c r="B109" s="39" t="s">
        <v>90</v>
      </c>
      <c r="C109">
        <v>56.9</v>
      </c>
    </row>
    <row r="110" spans="2:3" ht="12.75" customHeight="1" hidden="1">
      <c r="B110" s="39" t="s">
        <v>91</v>
      </c>
      <c r="C110">
        <v>56.9</v>
      </c>
    </row>
    <row r="111" ht="12.75" customHeight="1" hidden="1"/>
    <row r="112" spans="2:3" ht="12.75" customHeight="1" hidden="1">
      <c r="B112" t="s">
        <v>92</v>
      </c>
      <c r="C112">
        <v>26.67</v>
      </c>
    </row>
    <row r="113" spans="2:3" ht="12.75" customHeight="1" hidden="1">
      <c r="B113" t="s">
        <v>93</v>
      </c>
      <c r="C113">
        <v>29.59</v>
      </c>
    </row>
    <row r="114" spans="2:3" ht="12.75" customHeight="1" hidden="1">
      <c r="B114" t="s">
        <v>94</v>
      </c>
      <c r="C114">
        <v>30.84</v>
      </c>
    </row>
    <row r="115" spans="2:3" ht="12.75" customHeight="1" hidden="1">
      <c r="B115" t="s">
        <v>95</v>
      </c>
      <c r="C115">
        <v>34.17</v>
      </c>
    </row>
    <row r="116" spans="2:3" ht="12.75" customHeight="1" hidden="1">
      <c r="B116" t="s">
        <v>37</v>
      </c>
      <c r="C116">
        <v>39.59</v>
      </c>
    </row>
    <row r="117" spans="2:3" ht="12.75" customHeight="1" hidden="1">
      <c r="B117" t="s">
        <v>96</v>
      </c>
      <c r="C117">
        <v>45</v>
      </c>
    </row>
    <row r="118" spans="2:3" ht="12.75" customHeight="1" hidden="1">
      <c r="B118" t="s">
        <v>97</v>
      </c>
      <c r="C118">
        <v>47.48</v>
      </c>
    </row>
    <row r="119" ht="12.75" customHeight="1" hidden="1"/>
  </sheetData>
  <sheetProtection selectLockedCells="1" selectUnlockedCells="1"/>
  <mergeCells count="3">
    <mergeCell ref="C25:D25"/>
    <mergeCell ref="H25:J25"/>
    <mergeCell ref="H39:J39"/>
  </mergeCells>
  <dataValidations count="4">
    <dataValidation type="list" allowBlank="1" showInputMessage="1" showErrorMessage="1" promptTitle="Vyberte sílu izolantu" prompt="Vyberte sílu izolantu" sqref="B18">
      <formula1>$B$58:$B$65</formula1>
      <formula2>0</formula2>
    </dataValidation>
    <dataValidation type="list" allowBlank="1" showErrorMessage="1" sqref="B20">
      <formula1>$B$66:$B$72</formula1>
      <formula2>0</formula2>
    </dataValidation>
    <dataValidation type="list" allowBlank="1" showInputMessage="1" showErrorMessage="1" promptTitle="Vyberte dle síly izolantu" prompt="Vyberte dle síly izolantu" sqref="B29">
      <formula1>$B$111:$B$118</formula1>
      <formula2>0</formula2>
    </dataValidation>
    <dataValidation type="list" allowBlank="1" showErrorMessage="1" sqref="B22">
      <formula1>$B$73:$B$91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activeCellId="1" sqref="M43:M44 B7"/>
    </sheetView>
  </sheetViews>
  <sheetFormatPr defaultColWidth="11.57421875" defaultRowHeight="12.75"/>
  <sheetData/>
  <sheetProtection selectLockedCells="1" selectUnlockedCells="1"/>
  <dataValidations count="1">
    <dataValidation type="list" operator="equal" allowBlank="1" sqref="B1:B3">
      <formula1>"a,b"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M43:M4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Vlada</cp:lastModifiedBy>
  <dcterms:modified xsi:type="dcterms:W3CDTF">2013-03-04T21:21:22Z</dcterms:modified>
  <cp:category/>
  <cp:version/>
  <cp:contentType/>
  <cp:contentStatus/>
</cp:coreProperties>
</file>